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000"/>
  </bookViews>
  <sheets>
    <sheet name="Лист1" sheetId="1" r:id="rId1"/>
    <sheet name="Лист2" sheetId="2" r:id="rId2"/>
  </sheets>
  <definedNames>
    <definedName name="_xlnm.Print_Area" localSheetId="0">Лист1!$A$1:$O$25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M22" i="1"/>
  <c r="M19" i="1"/>
  <c r="M18" i="1"/>
  <c r="M23" i="1" s="1"/>
  <c r="G24" i="1" l="1"/>
  <c r="E4" i="2" l="1"/>
  <c r="E3" i="2"/>
  <c r="F3" i="2"/>
  <c r="D3" i="2"/>
  <c r="E5" i="2" l="1"/>
  <c r="E10" i="2" s="1"/>
  <c r="D4" i="2"/>
  <c r="D5" i="2" l="1"/>
  <c r="F5" i="2" l="1"/>
  <c r="D10" i="2"/>
  <c r="F10" i="2" s="1"/>
  <c r="D15" i="2"/>
  <c r="E15" i="2"/>
  <c r="F15" i="2"/>
  <c r="F16" i="2" l="1"/>
  <c r="F11" i="2"/>
  <c r="D16" i="2"/>
  <c r="D11" i="2"/>
  <c r="E16" i="2"/>
  <c r="E17" i="2" s="1"/>
  <c r="E11" i="2"/>
  <c r="D17" i="2" l="1"/>
  <c r="F17" i="2"/>
  <c r="F4" i="2" l="1"/>
</calcChain>
</file>

<file path=xl/sharedStrings.xml><?xml version="1.0" encoding="utf-8"?>
<sst xmlns="http://schemas.openxmlformats.org/spreadsheetml/2006/main" count="98" uniqueCount="58">
  <si>
    <t>№ з/п</t>
  </si>
  <si>
    <t>Назва напряму діяльності (пріоритетні завдання)</t>
  </si>
  <si>
    <t>Джерела фінансування</t>
  </si>
  <si>
    <t>Обсяг фінансування передбачений Програмою</t>
  </si>
  <si>
    <t>Обласний бюджет</t>
  </si>
  <si>
    <t>Місцеві бюджети</t>
  </si>
  <si>
    <t>Разом</t>
  </si>
  <si>
    <t>обласний</t>
  </si>
  <si>
    <t>місцевий</t>
  </si>
  <si>
    <t>разом</t>
  </si>
  <si>
    <t>остання редакція паспорту програми 22.06.2017</t>
  </si>
  <si>
    <t>НОВА редакція дод. 1 паспорту програми</t>
  </si>
  <si>
    <t>державний</t>
  </si>
  <si>
    <t>Чинна редакція</t>
  </si>
  <si>
    <t>Запропоновані зміни</t>
  </si>
  <si>
    <t>Примітка</t>
  </si>
  <si>
    <t>Обгрунтування поданих змін</t>
  </si>
  <si>
    <t>Перелік заходів</t>
  </si>
  <si>
    <t>Будівництво, реконструкція та капітальний ремонт централізованих систем водопостачання і водовідведення</t>
  </si>
  <si>
    <t>додаток 4 нова версія</t>
  </si>
  <si>
    <t>додаток 4 чинна версія</t>
  </si>
  <si>
    <t>новий об'єкт</t>
  </si>
  <si>
    <t>Будівництво, реконструкція та капітальний ремонт водозабірних споруд (свердловин)</t>
  </si>
  <si>
    <t>1.</t>
  </si>
  <si>
    <t>1.1.</t>
  </si>
  <si>
    <t>1.2.</t>
  </si>
  <si>
    <t>2.</t>
  </si>
  <si>
    <t>3.</t>
  </si>
  <si>
    <t>3.1.</t>
  </si>
  <si>
    <t>3.2.</t>
  </si>
  <si>
    <t xml:space="preserve">Порівняльна таблиця в частині внесення змін до  Програми Питна вода Київщини на 2017-2020 роки 
Додаток 8 до Програми 
"Напрями діяльності та заходи Програми  "Питна вода Київщини на 2017-2020 роки" на 2020 рік" </t>
  </si>
  <si>
    <t>Реконструкція підземного водозабору №5 в смт.Немішаєве</t>
  </si>
  <si>
    <t>Реконструкція водозабірного вузла по вул. Козацькій 6-Б в м. Кагарлик Київської області</t>
  </si>
  <si>
    <t xml:space="preserve">Реконструкція зовнішніх мереж водопостачання по вул. Бакала та вул. Шевченка в селищі Коцюбинське Київської області шляхом приєднання до мереж  ПрАТ "АК "Київводоканал" </t>
  </si>
  <si>
    <t>Реконструкція каналізаційного колектора з прокладанням третьої гілки від КНС № 2 від вул.Шолом-Алейхема, 13/1 до колодязя гасника по бульв.Незалежності, 12 в м.Бровари Київської області</t>
  </si>
  <si>
    <t>Капітальний ремонт каналізаційного самопливного колектора КНС №1 по вул. Паркова, 2 в смт Баришівка</t>
  </si>
  <si>
    <t>Реконструкція водопровідної мережі по вул.Шевченка, Набережна, Тракторна, Шкільна, Грушевського, пров.Шевченка в смт Згурівка Київської області</t>
  </si>
  <si>
    <t>Капітальний ремонт госппобутового водопроводу по вул.Сільськогосподарській в                                      смт Бородянка Київської області</t>
  </si>
  <si>
    <t>Капітальний ремонт системи водопостачання вулиць: Буковинська, Кельменецька, Комунарська, Новоселицька, Сокирянська, Речицька та вулиці Кавказька в селі Плахтянка Макарівського району Київської області (коригування)</t>
  </si>
  <si>
    <t>Нове будівництво водопроводу по пров. Гоголя в м.Сквира Київської області</t>
  </si>
  <si>
    <t>Капітальний ремонт госппобутового водопроводу в с.Нове Залісся Бородянського району Київської області (вул.Сімферопольська, Севастопольська, Бахчісарайська, Дружби Народів, Азовська)</t>
  </si>
  <si>
    <t>Реконструкція з добудовою очисних споруд на території Шпитьківської сільської ради, Києво-Святошинського району Київської області та проведення будівельних робіт</t>
  </si>
  <si>
    <t xml:space="preserve">Будівництво, реконструкція та капітальний ремонт каналізаційних та водопровідних очисних споруд </t>
  </si>
  <si>
    <t>обласний бюджет, місцевий бюджет</t>
  </si>
  <si>
    <t>перехідний об'єкт</t>
  </si>
  <si>
    <t>Капітальний ремонт госппобутового водопроводу в с. Нове Залісся Бородянського району Київської області (заміна запірної арматури та матеріалів труб)</t>
  </si>
  <si>
    <t xml:space="preserve">Реконструкція очисних споруд господарсько-побутової каналізації с.Княжичі Броварського району Київської області </t>
  </si>
  <si>
    <t>2.3.</t>
  </si>
  <si>
    <t>2.1.</t>
  </si>
  <si>
    <t>2.2.</t>
  </si>
  <si>
    <t>2.4.</t>
  </si>
  <si>
    <t>2.5.</t>
  </si>
  <si>
    <t>2.6.</t>
  </si>
  <si>
    <t>2.7.</t>
  </si>
  <si>
    <t>2.8.</t>
  </si>
  <si>
    <t>2.9.</t>
  </si>
  <si>
    <t>Був включений до Програми на 2019 рік, але не фінансувався</t>
  </si>
  <si>
    <t>Обласний фонд охорони навколишнього природного середовища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</si>
</sst>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Font="1"/>
    <xf numFmtId="164" fontId="4" fillId="3" borderId="1" xfId="0" applyNumberFormat="1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Font="1" applyBorder="1" applyAlignment="1">
      <alignment horizontal="right"/>
    </xf>
    <xf numFmtId="0" fontId="0" fillId="0" borderId="0" xfId="0"/>
    <xf numFmtId="0" fontId="3" fillId="0" borderId="0" xfId="0" applyFont="1"/>
    <xf numFmtId="164" fontId="0" fillId="3" borderId="1" xfId="0" applyNumberFormat="1" applyFont="1" applyFill="1" applyBorder="1"/>
    <xf numFmtId="164" fontId="4" fillId="2" borderId="13" xfId="0" applyNumberFormat="1" applyFont="1" applyFill="1" applyBorder="1"/>
    <xf numFmtId="164" fontId="0" fillId="2" borderId="13" xfId="0" applyNumberFormat="1" applyFont="1" applyFill="1" applyBorder="1"/>
    <xf numFmtId="164" fontId="4" fillId="0" borderId="13" xfId="0" applyNumberFormat="1" applyFont="1" applyBorder="1"/>
    <xf numFmtId="164" fontId="0" fillId="0" borderId="13" xfId="0" applyNumberFormat="1" applyFont="1" applyBorder="1"/>
    <xf numFmtId="0" fontId="3" fillId="2" borderId="3" xfId="0" applyFont="1" applyFill="1" applyBorder="1" applyAlignment="1">
      <alignment horizontal="right"/>
    </xf>
    <xf numFmtId="0" fontId="0" fillId="0" borderId="0" xfId="0" applyFill="1"/>
    <xf numFmtId="0" fontId="8" fillId="0" borderId="8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10" xfId="0" applyFont="1" applyBorder="1"/>
    <xf numFmtId="0" fontId="8" fillId="0" borderId="13" xfId="0" applyFont="1" applyBorder="1"/>
    <xf numFmtId="164" fontId="8" fillId="2" borderId="13" xfId="0" applyNumberFormat="1" applyFont="1" applyFill="1" applyBorder="1"/>
    <xf numFmtId="0" fontId="8" fillId="0" borderId="14" xfId="0" applyFont="1" applyBorder="1"/>
    <xf numFmtId="0" fontId="8" fillId="0" borderId="11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/>
    <xf numFmtId="0" fontId="11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9" fillId="0" borderId="0" xfId="0" applyFont="1"/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/>
    <xf numFmtId="164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165" fontId="0" fillId="0" borderId="0" xfId="0" applyNumberFormat="1"/>
    <xf numFmtId="0" fontId="16" fillId="0" borderId="5" xfId="0" applyFont="1" applyBorder="1" applyAlignment="1">
      <alignment vertical="top" wrapText="1"/>
    </xf>
    <xf numFmtId="164" fontId="21" fillId="0" borderId="1" xfId="0" applyNumberFormat="1" applyFont="1" applyBorder="1" applyAlignment="1">
      <alignment vertical="top"/>
    </xf>
    <xf numFmtId="164" fontId="21" fillId="0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2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/>
    </xf>
    <xf numFmtId="2" fontId="9" fillId="4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8" fillId="0" borderId="0" xfId="0" applyFont="1"/>
    <xf numFmtId="164" fontId="7" fillId="0" borderId="0" xfId="0" applyNumberFormat="1" applyFont="1" applyFill="1"/>
    <xf numFmtId="1" fontId="17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/>
    </xf>
    <xf numFmtId="0" fontId="22" fillId="0" borderId="13" xfId="0" applyFont="1" applyBorder="1" applyAlignment="1">
      <alignment vertical="center" wrapText="1"/>
    </xf>
    <xf numFmtId="0" fontId="9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/>
    </xf>
    <xf numFmtId="1" fontId="17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0" fontId="25" fillId="4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164" fontId="24" fillId="4" borderId="1" xfId="0" applyNumberFormat="1" applyFont="1" applyFill="1" applyBorder="1" applyAlignment="1">
      <alignment horizontal="center" vertical="top" wrapText="1"/>
    </xf>
    <xf numFmtId="164" fontId="25" fillId="4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center" vertical="top" wrapText="1"/>
    </xf>
    <xf numFmtId="164" fontId="24" fillId="0" borderId="1" xfId="0" applyNumberFormat="1" applyFont="1" applyBorder="1" applyAlignment="1">
      <alignment horizontal="center" vertical="top" wrapText="1"/>
    </xf>
    <xf numFmtId="164" fontId="27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</cellXfs>
  <cellStyles count="17">
    <cellStyle name="Обычный" xfId="0" builtinId="0"/>
    <cellStyle name="Обычный 2" xfId="4"/>
    <cellStyle name="Обычный 3" xfId="5"/>
    <cellStyle name="Обычный 3 3" xfId="6"/>
    <cellStyle name="Обычный 4" xfId="7"/>
    <cellStyle name="Обычный 4 2" xfId="8"/>
    <cellStyle name="Обычный 4 3" xfId="9"/>
    <cellStyle name="Обычный 5" xfId="1"/>
    <cellStyle name="Обычный 5 2" xfId="10"/>
    <cellStyle name="Обычный 5 2 2" xfId="11"/>
    <cellStyle name="Обычный 5 3" xfId="12"/>
    <cellStyle name="Обычный 6" xfId="13"/>
    <cellStyle name="Обычный 6 2" xfId="14"/>
    <cellStyle name="Обычный 6 3" xfId="15"/>
    <cellStyle name="Обычный 7" xfId="2"/>
    <cellStyle name="Обычный 8" xfId="3"/>
    <cellStyle name="Финансовый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topLeftCell="A19" zoomScale="70" zoomScaleNormal="70" zoomScaleSheetLayoutView="70" workbookViewId="0">
      <selection activeCell="B26" sqref="B26:N26"/>
    </sheetView>
  </sheetViews>
  <sheetFormatPr defaultRowHeight="15" x14ac:dyDescent="0.25"/>
  <cols>
    <col min="1" max="1" width="6.5703125" bestFit="1" customWidth="1"/>
    <col min="2" max="2" width="30.28515625" bestFit="1" customWidth="1"/>
    <col min="3" max="3" width="32.42578125" customWidth="1"/>
    <col min="4" max="4" width="16.140625" customWidth="1"/>
    <col min="5" max="7" width="13.28515625" customWidth="1"/>
    <col min="8" max="8" width="43.5703125" style="18" customWidth="1"/>
    <col min="9" max="9" width="48" customWidth="1"/>
    <col min="10" max="10" width="16.42578125" style="18" customWidth="1"/>
    <col min="11" max="13" width="16" customWidth="1"/>
    <col min="14" max="14" width="19.7109375" customWidth="1"/>
    <col min="15" max="15" width="16.140625" style="2" customWidth="1"/>
    <col min="17" max="17" width="10.140625" bestFit="1" customWidth="1"/>
  </cols>
  <sheetData>
    <row r="1" spans="1:15" ht="91.5" customHeight="1" x14ac:dyDescent="0.25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18" customFormat="1" ht="20.2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74"/>
    </row>
    <row r="3" spans="1:15" ht="15" customHeight="1" x14ac:dyDescent="0.25">
      <c r="A3" s="123" t="s">
        <v>0</v>
      </c>
      <c r="B3" s="121" t="s">
        <v>13</v>
      </c>
      <c r="C3" s="121"/>
      <c r="D3" s="121"/>
      <c r="E3" s="121"/>
      <c r="F3" s="121"/>
      <c r="G3" s="121"/>
      <c r="H3" s="121" t="s">
        <v>14</v>
      </c>
      <c r="I3" s="121"/>
      <c r="J3" s="121"/>
      <c r="K3" s="121"/>
      <c r="L3" s="121"/>
      <c r="M3" s="121"/>
      <c r="N3" s="114" t="s">
        <v>16</v>
      </c>
      <c r="O3" s="124" t="s">
        <v>15</v>
      </c>
    </row>
    <row r="4" spans="1:15" ht="42" customHeight="1" x14ac:dyDescent="0.25">
      <c r="A4" s="123"/>
      <c r="B4" s="114" t="s">
        <v>1</v>
      </c>
      <c r="C4" s="114" t="s">
        <v>17</v>
      </c>
      <c r="D4" s="114" t="s">
        <v>2</v>
      </c>
      <c r="E4" s="114" t="s">
        <v>3</v>
      </c>
      <c r="F4" s="114"/>
      <c r="G4" s="114"/>
      <c r="H4" s="120" t="s">
        <v>1</v>
      </c>
      <c r="I4" s="114" t="s">
        <v>17</v>
      </c>
      <c r="J4" s="115" t="s">
        <v>2</v>
      </c>
      <c r="K4" s="114" t="s">
        <v>3</v>
      </c>
      <c r="L4" s="114"/>
      <c r="M4" s="114"/>
      <c r="N4" s="114"/>
      <c r="O4" s="124"/>
    </row>
    <row r="5" spans="1:15" ht="52.5" customHeight="1" x14ac:dyDescent="0.25">
      <c r="A5" s="123"/>
      <c r="B5" s="114"/>
      <c r="C5" s="114"/>
      <c r="D5" s="114"/>
      <c r="E5" s="48" t="s">
        <v>4</v>
      </c>
      <c r="F5" s="48" t="s">
        <v>5</v>
      </c>
      <c r="G5" s="48" t="s">
        <v>6</v>
      </c>
      <c r="H5" s="120"/>
      <c r="I5" s="114"/>
      <c r="J5" s="116"/>
      <c r="K5" s="48" t="s">
        <v>4</v>
      </c>
      <c r="L5" s="48" t="s">
        <v>5</v>
      </c>
      <c r="M5" s="48" t="s">
        <v>6</v>
      </c>
      <c r="N5" s="114"/>
      <c r="O5" s="124"/>
    </row>
    <row r="6" spans="1:15" s="18" customFormat="1" ht="15.75" x14ac:dyDescent="0.25">
      <c r="A6" s="49">
        <v>1</v>
      </c>
      <c r="B6" s="48">
        <v>2</v>
      </c>
      <c r="C6" s="48">
        <v>3</v>
      </c>
      <c r="D6" s="49">
        <v>4</v>
      </c>
      <c r="E6" s="117">
        <v>5</v>
      </c>
      <c r="F6" s="118"/>
      <c r="G6" s="119"/>
      <c r="H6" s="48">
        <v>6</v>
      </c>
      <c r="I6" s="48">
        <v>7</v>
      </c>
      <c r="J6" s="49">
        <v>8</v>
      </c>
      <c r="K6" s="117">
        <v>9</v>
      </c>
      <c r="L6" s="118"/>
      <c r="M6" s="119"/>
      <c r="N6" s="48">
        <v>10</v>
      </c>
      <c r="O6" s="75">
        <v>11</v>
      </c>
    </row>
    <row r="7" spans="1:15" s="18" customFormat="1" ht="62.25" customHeight="1" x14ac:dyDescent="0.25">
      <c r="A7" s="102" t="s">
        <v>23</v>
      </c>
      <c r="B7" s="110"/>
      <c r="C7" s="110"/>
      <c r="D7" s="111"/>
      <c r="E7" s="112"/>
      <c r="F7" s="112"/>
      <c r="G7" s="112"/>
      <c r="H7" s="96" t="s">
        <v>22</v>
      </c>
      <c r="I7" s="1"/>
      <c r="J7" s="1"/>
      <c r="K7" s="1"/>
      <c r="L7" s="1"/>
      <c r="M7" s="1"/>
      <c r="N7" s="1"/>
      <c r="O7" s="1"/>
    </row>
    <row r="8" spans="1:15" s="18" customFormat="1" ht="66.75" customHeight="1" x14ac:dyDescent="0.25">
      <c r="A8" s="103" t="s">
        <v>24</v>
      </c>
      <c r="B8" s="110"/>
      <c r="C8" s="110"/>
      <c r="D8" s="111"/>
      <c r="E8" s="112"/>
      <c r="F8" s="112"/>
      <c r="G8" s="112"/>
      <c r="H8" s="96"/>
      <c r="I8" s="99" t="s">
        <v>31</v>
      </c>
      <c r="J8" s="71" t="s">
        <v>43</v>
      </c>
      <c r="K8" s="108">
        <v>1268.2</v>
      </c>
      <c r="L8" s="108">
        <v>223.8</v>
      </c>
      <c r="M8" s="108">
        <v>1492</v>
      </c>
      <c r="N8" s="72" t="s">
        <v>21</v>
      </c>
      <c r="O8" s="75"/>
    </row>
    <row r="9" spans="1:15" s="18" customFormat="1" ht="63" x14ac:dyDescent="0.25">
      <c r="A9" s="103" t="s">
        <v>25</v>
      </c>
      <c r="B9" s="110"/>
      <c r="C9" s="110"/>
      <c r="D9" s="111"/>
      <c r="E9" s="112"/>
      <c r="F9" s="112"/>
      <c r="G9" s="112"/>
      <c r="H9" s="110"/>
      <c r="I9" s="99" t="s">
        <v>32</v>
      </c>
      <c r="J9" s="71" t="s">
        <v>43</v>
      </c>
      <c r="K9" s="108">
        <v>3898.694</v>
      </c>
      <c r="L9" s="108">
        <v>688.005</v>
      </c>
      <c r="M9" s="108">
        <v>4586.6989999999996</v>
      </c>
      <c r="N9" s="72" t="s">
        <v>21</v>
      </c>
      <c r="O9" s="75"/>
    </row>
    <row r="10" spans="1:15" s="26" customFormat="1" ht="84" customHeight="1" x14ac:dyDescent="0.25">
      <c r="A10" s="113" t="s">
        <v>26</v>
      </c>
      <c r="B10" s="64"/>
      <c r="C10" s="59"/>
      <c r="D10" s="52"/>
      <c r="E10" s="60"/>
      <c r="F10" s="60"/>
      <c r="G10" s="54"/>
      <c r="H10" s="96" t="s">
        <v>18</v>
      </c>
      <c r="I10" s="97"/>
      <c r="J10" s="73"/>
      <c r="K10" s="97"/>
      <c r="L10" s="97"/>
      <c r="M10" s="97"/>
      <c r="N10" s="73"/>
      <c r="O10" s="65"/>
    </row>
    <row r="11" spans="1:15" s="26" customFormat="1" ht="103.5" customHeight="1" x14ac:dyDescent="0.25">
      <c r="A11" s="104" t="s">
        <v>48</v>
      </c>
      <c r="B11" s="64"/>
      <c r="C11" s="59"/>
      <c r="D11" s="52"/>
      <c r="E11" s="60"/>
      <c r="F11" s="60"/>
      <c r="G11" s="54"/>
      <c r="H11" s="98"/>
      <c r="I11" s="99" t="s">
        <v>33</v>
      </c>
      <c r="J11" s="71" t="s">
        <v>43</v>
      </c>
      <c r="K11" s="105">
        <v>1750</v>
      </c>
      <c r="L11" s="105">
        <v>1000</v>
      </c>
      <c r="M11" s="105">
        <v>2750</v>
      </c>
      <c r="N11" s="72" t="s">
        <v>44</v>
      </c>
      <c r="O11" s="65"/>
    </row>
    <row r="12" spans="1:15" s="26" customFormat="1" ht="102.75" customHeight="1" x14ac:dyDescent="0.25">
      <c r="A12" s="104" t="s">
        <v>49</v>
      </c>
      <c r="B12" s="50"/>
      <c r="C12" s="59"/>
      <c r="D12" s="52"/>
      <c r="E12" s="60"/>
      <c r="F12" s="60"/>
      <c r="G12" s="54"/>
      <c r="H12" s="98"/>
      <c r="I12" s="98" t="s">
        <v>34</v>
      </c>
      <c r="J12" s="71" t="s">
        <v>57</v>
      </c>
      <c r="K12" s="106">
        <v>14948</v>
      </c>
      <c r="L12" s="107">
        <v>0</v>
      </c>
      <c r="M12" s="107">
        <v>14948</v>
      </c>
      <c r="N12" s="72" t="s">
        <v>44</v>
      </c>
      <c r="O12" s="76"/>
    </row>
    <row r="13" spans="1:15" s="26" customFormat="1" ht="63" customHeight="1" x14ac:dyDescent="0.25">
      <c r="A13" s="104" t="s">
        <v>47</v>
      </c>
      <c r="B13" s="83"/>
      <c r="C13" s="84"/>
      <c r="D13" s="85"/>
      <c r="E13" s="86"/>
      <c r="F13" s="86"/>
      <c r="G13" s="87"/>
      <c r="H13" s="100"/>
      <c r="I13" s="101" t="s">
        <v>35</v>
      </c>
      <c r="J13" s="71" t="s">
        <v>43</v>
      </c>
      <c r="K13" s="105">
        <v>2539.1970000000001</v>
      </c>
      <c r="L13" s="105">
        <v>448.09399999999999</v>
      </c>
      <c r="M13" s="105">
        <v>2987.2910000000002</v>
      </c>
      <c r="N13" s="72" t="s">
        <v>21</v>
      </c>
      <c r="O13" s="88"/>
    </row>
    <row r="14" spans="1:15" s="95" customFormat="1" ht="78.75" customHeight="1" x14ac:dyDescent="0.25">
      <c r="A14" s="103" t="s">
        <v>50</v>
      </c>
      <c r="B14" s="81"/>
      <c r="C14" s="81"/>
      <c r="D14" s="81"/>
      <c r="E14" s="81"/>
      <c r="F14" s="81"/>
      <c r="G14" s="81"/>
      <c r="H14" s="100"/>
      <c r="I14" s="101" t="s">
        <v>36</v>
      </c>
      <c r="J14" s="71" t="s">
        <v>43</v>
      </c>
      <c r="K14" s="105">
        <v>4236.1959999999999</v>
      </c>
      <c r="L14" s="105">
        <v>747.56399999999996</v>
      </c>
      <c r="M14" s="105">
        <v>4983.76</v>
      </c>
      <c r="N14" s="72" t="s">
        <v>21</v>
      </c>
      <c r="O14" s="81"/>
    </row>
    <row r="15" spans="1:15" s="26" customFormat="1" ht="84" customHeight="1" x14ac:dyDescent="0.25">
      <c r="A15" s="103" t="s">
        <v>51</v>
      </c>
      <c r="B15" s="89"/>
      <c r="C15" s="90"/>
      <c r="D15" s="91"/>
      <c r="E15" s="92"/>
      <c r="F15" s="92"/>
      <c r="G15" s="93"/>
      <c r="H15" s="100"/>
      <c r="I15" s="101" t="s">
        <v>37</v>
      </c>
      <c r="J15" s="71" t="s">
        <v>43</v>
      </c>
      <c r="K15" s="105">
        <v>3773.9569999999999</v>
      </c>
      <c r="L15" s="105">
        <v>665.99199999999996</v>
      </c>
      <c r="M15" s="105">
        <v>4439.9489999999996</v>
      </c>
      <c r="N15" s="72" t="s">
        <v>21</v>
      </c>
      <c r="O15" s="94"/>
    </row>
    <row r="16" spans="1:15" s="26" customFormat="1" ht="141.75" customHeight="1" x14ac:dyDescent="0.25">
      <c r="A16" s="103" t="s">
        <v>52</v>
      </c>
      <c r="B16" s="66"/>
      <c r="C16" s="59"/>
      <c r="D16" s="52"/>
      <c r="E16" s="60"/>
      <c r="F16" s="60"/>
      <c r="G16" s="54"/>
      <c r="H16" s="98"/>
      <c r="I16" s="99" t="s">
        <v>38</v>
      </c>
      <c r="J16" s="71" t="s">
        <v>43</v>
      </c>
      <c r="K16" s="107">
        <v>4449.5460000000003</v>
      </c>
      <c r="L16" s="107">
        <v>785.21400000000006</v>
      </c>
      <c r="M16" s="107">
        <v>5234.76</v>
      </c>
      <c r="N16" s="72" t="s">
        <v>21</v>
      </c>
      <c r="O16" s="76"/>
    </row>
    <row r="17" spans="1:17" s="26" customFormat="1" ht="66.75" customHeight="1" x14ac:dyDescent="0.25">
      <c r="A17" s="103" t="s">
        <v>53</v>
      </c>
      <c r="B17" s="66"/>
      <c r="C17" s="59"/>
      <c r="D17" s="52"/>
      <c r="E17" s="60"/>
      <c r="F17" s="60"/>
      <c r="G17" s="54"/>
      <c r="H17" s="98"/>
      <c r="I17" s="99" t="s">
        <v>39</v>
      </c>
      <c r="J17" s="71" t="s">
        <v>43</v>
      </c>
      <c r="K17" s="107">
        <v>2883.797</v>
      </c>
      <c r="L17" s="107">
        <v>720.95</v>
      </c>
      <c r="M17" s="107">
        <v>3604.7469999999998</v>
      </c>
      <c r="N17" s="72" t="s">
        <v>21</v>
      </c>
      <c r="O17" s="76"/>
    </row>
    <row r="18" spans="1:17" s="26" customFormat="1" ht="120.75" customHeight="1" x14ac:dyDescent="0.25">
      <c r="A18" s="103" t="s">
        <v>54</v>
      </c>
      <c r="B18" s="66"/>
      <c r="C18" s="59"/>
      <c r="D18" s="52"/>
      <c r="E18" s="60"/>
      <c r="F18" s="60"/>
      <c r="G18" s="54"/>
      <c r="H18" s="98"/>
      <c r="I18" s="99" t="s">
        <v>40</v>
      </c>
      <c r="J18" s="71" t="s">
        <v>43</v>
      </c>
      <c r="K18" s="107">
        <v>6455.72</v>
      </c>
      <c r="L18" s="107">
        <v>1139.2449999999999</v>
      </c>
      <c r="M18" s="107">
        <f>K18+L18</f>
        <v>7594.9650000000001</v>
      </c>
      <c r="N18" s="72" t="s">
        <v>21</v>
      </c>
      <c r="O18" s="76"/>
    </row>
    <row r="19" spans="1:17" s="26" customFormat="1" ht="100.5" customHeight="1" x14ac:dyDescent="0.25">
      <c r="A19" s="103" t="s">
        <v>55</v>
      </c>
      <c r="B19" s="66"/>
      <c r="C19" s="59"/>
      <c r="D19" s="52"/>
      <c r="E19" s="60"/>
      <c r="F19" s="60"/>
      <c r="G19" s="54"/>
      <c r="I19" s="99" t="s">
        <v>45</v>
      </c>
      <c r="J19" s="71" t="s">
        <v>43</v>
      </c>
      <c r="K19" s="108">
        <v>3028.7289999999998</v>
      </c>
      <c r="L19" s="108">
        <v>534.48199999999997</v>
      </c>
      <c r="M19" s="108">
        <f>K19+L19</f>
        <v>3563.2109999999998</v>
      </c>
      <c r="N19" s="72" t="s">
        <v>21</v>
      </c>
      <c r="O19" s="76"/>
    </row>
    <row r="20" spans="1:17" s="18" customFormat="1" ht="61.5" customHeight="1" x14ac:dyDescent="0.25">
      <c r="A20" s="102" t="s">
        <v>27</v>
      </c>
      <c r="B20" s="64"/>
      <c r="C20" s="51"/>
      <c r="D20" s="52"/>
      <c r="E20" s="53"/>
      <c r="F20" s="53"/>
      <c r="G20" s="54"/>
      <c r="H20" s="96" t="s">
        <v>42</v>
      </c>
      <c r="I20" s="99"/>
      <c r="J20" s="1"/>
      <c r="K20" s="108"/>
      <c r="L20" s="108"/>
      <c r="M20" s="108"/>
      <c r="N20" s="1"/>
      <c r="O20" s="77"/>
      <c r="Q20" s="67"/>
    </row>
    <row r="21" spans="1:17" s="18" customFormat="1" ht="99.75" customHeight="1" x14ac:dyDescent="0.25">
      <c r="A21" s="103" t="s">
        <v>28</v>
      </c>
      <c r="B21" s="64"/>
      <c r="C21" s="51"/>
      <c r="D21" s="52"/>
      <c r="E21" s="53"/>
      <c r="F21" s="53"/>
      <c r="G21" s="54"/>
      <c r="H21" s="98"/>
      <c r="I21" s="99" t="s">
        <v>41</v>
      </c>
      <c r="J21" s="71" t="s">
        <v>43</v>
      </c>
      <c r="K21" s="108">
        <v>17000</v>
      </c>
      <c r="L21" s="108">
        <v>3000</v>
      </c>
      <c r="M21" s="108">
        <v>20000</v>
      </c>
      <c r="N21" s="72" t="s">
        <v>56</v>
      </c>
      <c r="O21" s="77"/>
    </row>
    <row r="22" spans="1:17" s="18" customFormat="1" ht="80.25" customHeight="1" x14ac:dyDescent="0.25">
      <c r="A22" s="103" t="s">
        <v>29</v>
      </c>
      <c r="B22" s="50"/>
      <c r="C22" s="51"/>
      <c r="D22" s="52"/>
      <c r="E22" s="53"/>
      <c r="F22" s="53"/>
      <c r="G22" s="54"/>
      <c r="H22" s="98"/>
      <c r="I22" s="98" t="s">
        <v>46</v>
      </c>
      <c r="J22" s="71" t="s">
        <v>43</v>
      </c>
      <c r="K22" s="108">
        <v>4250</v>
      </c>
      <c r="L22" s="108">
        <v>750</v>
      </c>
      <c r="M22" s="108">
        <f>K22+L22</f>
        <v>5000</v>
      </c>
      <c r="N22" s="72" t="s">
        <v>21</v>
      </c>
      <c r="O22" s="77"/>
    </row>
    <row r="23" spans="1:17" s="58" customFormat="1" ht="18.75" x14ac:dyDescent="0.25">
      <c r="A23" s="82"/>
      <c r="B23" s="56"/>
      <c r="C23" s="57"/>
      <c r="D23" s="61"/>
      <c r="E23" s="62"/>
      <c r="F23" s="62"/>
      <c r="G23" s="63"/>
      <c r="H23" s="69"/>
      <c r="I23" s="68"/>
      <c r="J23" s="68"/>
      <c r="K23" s="109">
        <f>K8+K9+K11+K12+K13+K14+K15+K16+K17+K18+K19+K21+K22</f>
        <v>70482.035999999993</v>
      </c>
      <c r="L23" s="109">
        <f>L8+L9+L11+L12+L13+L14+L15+L16+L17+L18+L19+L21+L22</f>
        <v>10703.346</v>
      </c>
      <c r="M23" s="109">
        <f>M8+M9+M11+M12+M13+M14+M15+M16+M17+M18+M19+M21+M22</f>
        <v>81185.382000000012</v>
      </c>
      <c r="N23" s="70"/>
      <c r="O23" s="78"/>
    </row>
    <row r="24" spans="1:17" s="19" customFormat="1" ht="28.5" hidden="1" thickBot="1" x14ac:dyDescent="0.35">
      <c r="A24" s="27"/>
      <c r="B24" s="28"/>
      <c r="C24" s="29" t="s">
        <v>6</v>
      </c>
      <c r="D24" s="30"/>
      <c r="E24" s="31"/>
      <c r="F24" s="32">
        <v>49666.951999999997</v>
      </c>
      <c r="G24" s="43" t="e">
        <f>#REF!+#REF!</f>
        <v>#REF!</v>
      </c>
      <c r="H24" s="33"/>
      <c r="I24" s="34" t="s">
        <v>6</v>
      </c>
      <c r="J24" s="35"/>
      <c r="K24" s="36"/>
      <c r="L24" s="37">
        <v>49666.951999999997</v>
      </c>
      <c r="M24" s="38"/>
      <c r="N24" s="39"/>
      <c r="O24" s="79"/>
    </row>
    <row r="25" spans="1:17" s="45" customFormat="1" ht="18.75" x14ac:dyDescent="0.3">
      <c r="A25" s="41"/>
      <c r="B25" s="41"/>
      <c r="C25" s="42"/>
      <c r="D25" s="41"/>
      <c r="E25" s="41"/>
      <c r="F25" s="43"/>
      <c r="G25" s="41"/>
      <c r="H25" s="41"/>
      <c r="I25" s="42"/>
      <c r="J25" s="42"/>
      <c r="K25" s="44"/>
      <c r="L25" s="44"/>
      <c r="M25" s="44"/>
      <c r="N25" s="43"/>
      <c r="O25" s="80"/>
    </row>
    <row r="26" spans="1:17" s="47" customFormat="1" ht="18.75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</sheetData>
  <mergeCells count="16">
    <mergeCell ref="A1:O1"/>
    <mergeCell ref="A3:A5"/>
    <mergeCell ref="B3:G3"/>
    <mergeCell ref="O3:O5"/>
    <mergeCell ref="B4:B5"/>
    <mergeCell ref="C4:C5"/>
    <mergeCell ref="D4:D5"/>
    <mergeCell ref="E4:G4"/>
    <mergeCell ref="J4:J5"/>
    <mergeCell ref="I4:I5"/>
    <mergeCell ref="E6:G6"/>
    <mergeCell ref="K6:M6"/>
    <mergeCell ref="N3:N5"/>
    <mergeCell ref="H4:H5"/>
    <mergeCell ref="H3:M3"/>
    <mergeCell ref="K4:M4"/>
  </mergeCells>
  <pageMargins left="0.23622047244094491" right="0.23622047244094491" top="0.35433070866141736" bottom="0.3543307086614173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0" zoomScaleNormal="80" workbookViewId="0">
      <selection activeCell="O3" sqref="O2:R3"/>
    </sheetView>
  </sheetViews>
  <sheetFormatPr defaultRowHeight="15" x14ac:dyDescent="0.25"/>
  <cols>
    <col min="1" max="1" width="9.140625" style="18"/>
    <col min="2" max="2" width="26.5703125" bestFit="1" customWidth="1"/>
    <col min="3" max="3" width="12.5703125" customWidth="1"/>
    <col min="4" max="4" width="12.42578125" customWidth="1"/>
    <col min="5" max="5" width="14.5703125" customWidth="1"/>
    <col min="6" max="6" width="14.42578125" customWidth="1"/>
    <col min="7" max="7" width="13.140625" bestFit="1" customWidth="1"/>
    <col min="8" max="8" width="12.5703125" bestFit="1" customWidth="1"/>
    <col min="15" max="15" width="10.28515625" bestFit="1" customWidth="1"/>
  </cols>
  <sheetData>
    <row r="1" spans="2:15" x14ac:dyDescent="0.25">
      <c r="B1" s="2"/>
      <c r="C1" s="125"/>
      <c r="D1" s="125"/>
      <c r="E1" s="125"/>
      <c r="F1" s="2"/>
    </row>
    <row r="2" spans="2:15" ht="15.75" thickBot="1" x14ac:dyDescent="0.3">
      <c r="B2" s="2"/>
      <c r="C2" t="s">
        <v>12</v>
      </c>
      <c r="D2" s="3" t="s">
        <v>7</v>
      </c>
      <c r="E2" s="3" t="s">
        <v>8</v>
      </c>
      <c r="F2" s="3" t="s">
        <v>9</v>
      </c>
      <c r="O2" s="67"/>
    </row>
    <row r="3" spans="2:15" ht="15" customHeight="1" thickBot="1" x14ac:dyDescent="0.3">
      <c r="B3" s="25" t="s">
        <v>20</v>
      </c>
      <c r="C3" s="9">
        <v>0</v>
      </c>
      <c r="D3" s="20">
        <f>Лист1!E23</f>
        <v>0</v>
      </c>
      <c r="E3" s="20">
        <f>Лист1!F23</f>
        <v>0</v>
      </c>
      <c r="F3" s="20">
        <f>Лист1!G23</f>
        <v>0</v>
      </c>
      <c r="O3" s="67"/>
    </row>
    <row r="4" spans="2:15" ht="15.75" thickBot="1" x14ac:dyDescent="0.3">
      <c r="B4" s="25" t="s">
        <v>19</v>
      </c>
      <c r="C4" s="21">
        <v>0</v>
      </c>
      <c r="D4" s="22">
        <f>Лист1!K23</f>
        <v>70482.035999999993</v>
      </c>
      <c r="E4" s="22">
        <f>Лист1!L23</f>
        <v>10703.346</v>
      </c>
      <c r="F4" s="22">
        <f>Лист1!M23</f>
        <v>81185.382000000012</v>
      </c>
    </row>
    <row r="5" spans="2:15" x14ac:dyDescent="0.25">
      <c r="B5" s="17"/>
      <c r="C5" s="23">
        <v>0</v>
      </c>
      <c r="D5" s="24">
        <f>D4-D3</f>
        <v>70482.035999999993</v>
      </c>
      <c r="E5" s="24">
        <f>E4-E3</f>
        <v>10703.346</v>
      </c>
      <c r="F5" s="24">
        <f>D5+E5</f>
        <v>81185.381999999998</v>
      </c>
    </row>
    <row r="6" spans="2:15" x14ac:dyDescent="0.25">
      <c r="B6" s="2"/>
      <c r="C6" s="8"/>
      <c r="D6" s="8"/>
      <c r="E6" s="24"/>
      <c r="F6" s="2"/>
    </row>
    <row r="7" spans="2:15" x14ac:dyDescent="0.25">
      <c r="B7" s="126" t="s">
        <v>10</v>
      </c>
      <c r="C7" s="126"/>
      <c r="D7" s="126"/>
      <c r="E7" s="126"/>
      <c r="F7" s="126"/>
      <c r="G7" s="55"/>
    </row>
    <row r="8" spans="2:15" x14ac:dyDescent="0.25">
      <c r="B8" s="4"/>
      <c r="C8" s="1" t="s">
        <v>12</v>
      </c>
      <c r="D8" s="4" t="s">
        <v>7</v>
      </c>
      <c r="E8" s="4" t="s">
        <v>8</v>
      </c>
      <c r="F8" s="4" t="s">
        <v>9</v>
      </c>
      <c r="H8" s="16"/>
    </row>
    <row r="9" spans="2:15" x14ac:dyDescent="0.25">
      <c r="B9" s="4">
        <v>2017</v>
      </c>
      <c r="C9" s="11"/>
      <c r="D9" s="12">
        <v>472041.53899999999</v>
      </c>
      <c r="E9" s="12">
        <v>286728.766</v>
      </c>
      <c r="F9" s="12">
        <v>758770.30500000005</v>
      </c>
      <c r="H9" s="16"/>
    </row>
    <row r="10" spans="2:15" x14ac:dyDescent="0.25">
      <c r="B10" s="6">
        <v>2018</v>
      </c>
      <c r="C10" s="13"/>
      <c r="D10" s="13">
        <f>D5</f>
        <v>70482.035999999993</v>
      </c>
      <c r="E10" s="13">
        <f>E5</f>
        <v>10703.346</v>
      </c>
      <c r="F10" s="13">
        <f>D10+E10</f>
        <v>81185.381999999998</v>
      </c>
      <c r="H10" s="16"/>
    </row>
    <row r="11" spans="2:15" x14ac:dyDescent="0.25">
      <c r="B11" s="5" t="s">
        <v>6</v>
      </c>
      <c r="C11" s="12"/>
      <c r="D11" s="12">
        <f>SUM(D9:D10)</f>
        <v>542523.57499999995</v>
      </c>
      <c r="E11" s="12">
        <f>SUM(E9:E10)</f>
        <v>297432.11200000002</v>
      </c>
      <c r="F11" s="12">
        <f>SUM(F9:F10)</f>
        <v>839955.68700000003</v>
      </c>
      <c r="H11" s="16"/>
    </row>
    <row r="12" spans="2:15" x14ac:dyDescent="0.25">
      <c r="B12" s="2"/>
      <c r="C12" s="2"/>
      <c r="D12" s="2"/>
      <c r="E12" s="2"/>
      <c r="F12" s="2"/>
      <c r="H12" s="16"/>
    </row>
    <row r="13" spans="2:15" x14ac:dyDescent="0.25">
      <c r="B13" s="127" t="s">
        <v>11</v>
      </c>
      <c r="C13" s="127"/>
      <c r="D13" s="127"/>
      <c r="E13" s="127"/>
      <c r="F13" s="127"/>
    </row>
    <row r="14" spans="2:15" x14ac:dyDescent="0.25">
      <c r="B14" s="4"/>
      <c r="C14" s="10" t="s">
        <v>12</v>
      </c>
      <c r="D14" s="4" t="s">
        <v>7</v>
      </c>
      <c r="E14" s="4" t="s">
        <v>8</v>
      </c>
      <c r="F14" s="4" t="s">
        <v>9</v>
      </c>
    </row>
    <row r="15" spans="2:15" x14ac:dyDescent="0.25">
      <c r="B15" s="4">
        <v>2017</v>
      </c>
      <c r="C15" s="11"/>
      <c r="D15" s="11">
        <f t="shared" ref="D15:F15" si="0">D9</f>
        <v>472041.53899999999</v>
      </c>
      <c r="E15" s="11">
        <f t="shared" si="0"/>
        <v>286728.766</v>
      </c>
      <c r="F15" s="11">
        <f t="shared" si="0"/>
        <v>758770.30500000005</v>
      </c>
    </row>
    <row r="16" spans="2:15" x14ac:dyDescent="0.25">
      <c r="B16" s="7">
        <v>2018</v>
      </c>
      <c r="C16" s="14"/>
      <c r="D16" s="14">
        <f>D5</f>
        <v>70482.035999999993</v>
      </c>
      <c r="E16" s="14">
        <f>E5</f>
        <v>10703.346</v>
      </c>
      <c r="F16" s="14">
        <f>F5</f>
        <v>81185.381999999998</v>
      </c>
    </row>
    <row r="17" spans="2:6" x14ac:dyDescent="0.25">
      <c r="B17" s="5" t="s">
        <v>6</v>
      </c>
      <c r="C17" s="15"/>
      <c r="D17" s="15">
        <f>SUM(D15:D16)</f>
        <v>542523.57499999995</v>
      </c>
      <c r="E17" s="15">
        <f>SUM(E15:E16)</f>
        <v>297432.11200000002</v>
      </c>
      <c r="F17" s="15">
        <f>SUM(F15:F16)</f>
        <v>839955.68700000003</v>
      </c>
    </row>
    <row r="18" spans="2:6" x14ac:dyDescent="0.25">
      <c r="B18" s="2"/>
      <c r="F18" s="2"/>
    </row>
    <row r="19" spans="2:6" x14ac:dyDescent="0.25">
      <c r="B19" s="2"/>
      <c r="C19" s="2"/>
      <c r="D19" s="2"/>
      <c r="E19" s="2"/>
      <c r="F19" s="2"/>
    </row>
  </sheetData>
  <mergeCells count="3">
    <mergeCell ref="C1:E1"/>
    <mergeCell ref="B7:F7"/>
    <mergeCell ref="B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Тетяна Юріївна Горячкіна</cp:lastModifiedBy>
  <cp:lastPrinted>2019-11-15T14:44:36Z</cp:lastPrinted>
  <dcterms:created xsi:type="dcterms:W3CDTF">2018-01-12T09:14:34Z</dcterms:created>
  <dcterms:modified xsi:type="dcterms:W3CDTF">2020-02-26T07:58:36Z</dcterms:modified>
</cp:coreProperties>
</file>